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735" windowHeight="1069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Sheet1!$A$1:$I$17</definedName>
  </definedNames>
  <calcPr calcId="125725"/>
</workbook>
</file>

<file path=xl/calcChain.xml><?xml version="1.0" encoding="utf-8"?>
<calcChain xmlns="http://schemas.openxmlformats.org/spreadsheetml/2006/main">
  <c r="H8" i="2"/>
  <c r="G8"/>
  <c r="F8"/>
  <c r="E8"/>
  <c r="D8"/>
  <c r="C8"/>
  <c r="H7"/>
  <c r="G7"/>
  <c r="F7"/>
  <c r="E7"/>
  <c r="D7"/>
  <c r="C7"/>
  <c r="H6"/>
  <c r="G6"/>
  <c r="F6"/>
  <c r="E6"/>
  <c r="D6"/>
  <c r="C6"/>
  <c r="G13" i="1"/>
  <c r="F13"/>
  <c r="E13"/>
  <c r="D13"/>
  <c r="H9" i="2"/>
  <c r="G9"/>
  <c r="F9"/>
  <c r="E9"/>
  <c r="D9"/>
  <c r="C9"/>
  <c r="E15" i="1"/>
  <c r="D15"/>
  <c r="C15"/>
  <c r="F12"/>
  <c r="E12"/>
  <c r="D12"/>
  <c r="C12"/>
</calcChain>
</file>

<file path=xl/sharedStrings.xml><?xml version="1.0" encoding="utf-8"?>
<sst xmlns="http://schemas.openxmlformats.org/spreadsheetml/2006/main" count="48" uniqueCount="44">
  <si>
    <t>重庆市电网销售电价表</t>
  </si>
  <si>
    <r>
      <t>　</t>
    </r>
    <r>
      <rPr>
        <sz val="12"/>
        <color indexed="8"/>
        <rFont val="方正仿宋_GBK"/>
        <charset val="134"/>
      </rPr>
      <t>单位：元/千瓦时</t>
    </r>
  </si>
  <si>
    <t>用   电  分  类</t>
  </si>
  <si>
    <t>电     度    电     价</t>
  </si>
  <si>
    <t>基本电价</t>
  </si>
  <si>
    <t>不满 1千伏</t>
  </si>
  <si>
    <t>1-10千伏</t>
  </si>
  <si>
    <t>35-110 千伏以下</t>
  </si>
  <si>
    <t>110千伏</t>
  </si>
  <si>
    <t>220千伏及     以上</t>
  </si>
  <si>
    <t>最大需量</t>
  </si>
  <si>
    <t>变压器容量</t>
  </si>
  <si>
    <t>（元/千瓦·月）</t>
  </si>
  <si>
    <t>(元/千伏安·月)</t>
  </si>
  <si>
    <t>一、居民生活用电</t>
  </si>
  <si>
    <t>其中：城乡“一户一表”居民用户年用电量2400度（含）以内</t>
  </si>
  <si>
    <t>二、一般工商业及其他用电</t>
  </si>
  <si>
    <t>三、大工业用电</t>
  </si>
  <si>
    <t>四、农业生产用电</t>
  </si>
  <si>
    <t>注:</t>
  </si>
  <si>
    <t xml:space="preserve">   </t>
  </si>
  <si>
    <t>重庆市电网趸售电价表</t>
  </si>
  <si>
    <t>单位：元／千瓦时</t>
  </si>
  <si>
    <t xml:space="preserve">用 电 分 类 </t>
  </si>
  <si>
    <t>县 级 趸 售</t>
  </si>
  <si>
    <t>县 级 以 下 趸 售</t>
  </si>
  <si>
    <t>35-110千伏以下</t>
  </si>
  <si>
    <r>
      <t>110千伏及</t>
    </r>
    <r>
      <rPr>
        <b/>
        <sz val="12"/>
        <rFont val="宋体"/>
        <family val="3"/>
        <charset val="134"/>
      </rPr>
      <t>以上</t>
    </r>
  </si>
  <si>
    <t>一、居民生活用电</t>
  </si>
  <si>
    <t>二、工商业及其他用电</t>
  </si>
  <si>
    <t>三、农业生产用电</t>
  </si>
  <si>
    <t>其中：贫困县农业排灌用电</t>
  </si>
  <si>
    <t>注：</t>
  </si>
  <si>
    <r>
      <t>1.上表所列价格，均含国家重大水利工程建设基金0.52</t>
    </r>
    <r>
      <rPr>
        <sz val="12"/>
        <color indexed="8"/>
        <rFont val="方正仿宋_GBK"/>
        <charset val="134"/>
      </rPr>
      <t>分钱，国家级贫困县农业排灌用电按表列分类电价降低0.</t>
    </r>
    <r>
      <rPr>
        <sz val="12"/>
        <color indexed="8"/>
        <rFont val="方正仿宋_GBK"/>
        <charset val="134"/>
      </rPr>
      <t>52</t>
    </r>
    <r>
      <rPr>
        <sz val="12"/>
        <color indexed="8"/>
        <rFont val="方正仿宋_GBK"/>
        <charset val="134"/>
      </rPr>
      <t>分钱（国家重大水利工程建设基金）执行。县级以下趸售电价除贫困县农业排灌用电外，均含农网还贷资金2分钱。</t>
    </r>
  </si>
  <si>
    <t>3.重庆市电力公司对其控股供电公司趸售电量不适用此表。</t>
  </si>
  <si>
    <t>附件1</t>
    <phoneticPr fontId="12" type="noConversion"/>
  </si>
  <si>
    <t>附件2</t>
    <phoneticPr fontId="12" type="noConversion"/>
  </si>
  <si>
    <t>2.上表所列价格，抗灾救灾用电和氮、磷、钾、复合肥企业生产用电，按表列分类电价降低2分钱（农网还贷资金）执行。采用离子膜法工艺的氯碱生产用电按表列分类电价降低2分钱执行。国家级贫困县农业排灌用电按表列分类电价降低0.52分钱（国家重大水利工程建设基金）执行。</t>
    <phoneticPr fontId="12" type="noConversion"/>
  </si>
  <si>
    <t xml:space="preserve">            城乡“一户一表”居民用户年用电量4801度（含）以上</t>
    <phoneticPr fontId="12" type="noConversion"/>
  </si>
  <si>
    <t xml:space="preserve">            居民合表用户</t>
    <phoneticPr fontId="12" type="noConversion"/>
  </si>
  <si>
    <t xml:space="preserve">            城乡“一户一表”居民用户年用电量2401度-4800度（含）</t>
    <phoneticPr fontId="12" type="noConversion"/>
  </si>
  <si>
    <t>其中:贫困县农业排灌用电</t>
    <phoneticPr fontId="12" type="noConversion"/>
  </si>
  <si>
    <t>1.上表所列价格，重庆市电力公司（包括母公司和控股公司）均含国家重大水利工程建设基金0.52分钱；除贫困县农业排灌用电外，均含农网还贷资金2分钱；除农业生产用电外，均含大中型水库移民后期扶持基金0.62分钱、地方水库移民后期扶持基金0.05分钱；除农业生产用电外，均含可再生能源电价附加，其中：居民生活用电0.1分钱，其他用电1.9分钱。</t>
    <phoneticPr fontId="12" type="noConversion"/>
  </si>
  <si>
    <t>2.上表所列价格，除农业生产用电外，均含大中型水库移民后期扶持基金0.62分钱；地方水库移民后期扶持基金0.05分钱；可再生能源电价附加，其中：居民生活用电0.1分钱、其他用电1.9分钱。</t>
    <phoneticPr fontId="12" type="noConversion"/>
  </si>
</sst>
</file>

<file path=xl/styles.xml><?xml version="1.0" encoding="utf-8"?>
<styleSheet xmlns="http://schemas.openxmlformats.org/spreadsheetml/2006/main">
  <numFmts count="4">
    <numFmt numFmtId="176" formatCode="0.0000_);[Red]\(0.0000\)"/>
    <numFmt numFmtId="177" formatCode="0.000_ "/>
    <numFmt numFmtId="178" formatCode="0_ "/>
    <numFmt numFmtId="179" formatCode="0.0000_ "/>
  </numFmts>
  <fonts count="19">
    <font>
      <sz val="11"/>
      <name val="宋体"/>
    </font>
    <font>
      <sz val="10"/>
      <name val="方正仿宋_GBK"/>
      <charset val="134"/>
    </font>
    <font>
      <sz val="20"/>
      <color indexed="8"/>
      <name val="方正小标宋_GBK"/>
      <charset val="134"/>
    </font>
    <font>
      <b/>
      <sz val="12"/>
      <color indexed="8"/>
      <name val="方正仿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sz val="10"/>
      <name val="Helv"/>
    </font>
    <font>
      <b/>
      <sz val="12"/>
      <name val="方正仿宋_GBK"/>
      <charset val="134"/>
    </font>
    <font>
      <sz val="11"/>
      <color rgb="FF000000"/>
      <name val="宋体"/>
      <family val="3"/>
      <charset val="134"/>
    </font>
    <font>
      <sz val="12"/>
      <color rgb="FF000000"/>
      <name val="方正仿宋_GBK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黑体_GBK"/>
      <family val="4"/>
      <charset val="134"/>
    </font>
    <font>
      <sz val="9"/>
      <color indexed="8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2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protection locked="0"/>
    </xf>
  </cellStyleXfs>
  <cellXfs count="52">
    <xf numFmtId="0" fontId="0" fillId="0" borderId="0" xfId="0">
      <alignment vertical="center"/>
    </xf>
    <xf numFmtId="0" fontId="1" fillId="0" borderId="0" xfId="1" applyFont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176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177" fontId="4" fillId="0" borderId="3" xfId="1" applyNumberFormat="1" applyFont="1" applyFill="1" applyBorder="1" applyAlignment="1" applyProtection="1">
      <alignment horizontal="center" vertical="center" wrapText="1"/>
    </xf>
    <xf numFmtId="178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Alignment="1" applyProtection="1">
      <alignment vertical="center"/>
    </xf>
    <xf numFmtId="0" fontId="7" fillId="0" borderId="0" xfId="1" applyFill="1" applyBorder="1" applyAlignment="1" applyProtection="1">
      <alignment vertical="center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79" fontId="4" fillId="0" borderId="3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top"/>
    </xf>
    <xf numFmtId="0" fontId="7" fillId="0" borderId="0" xfId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14" fillId="0" borderId="0" xfId="1" applyFont="1" applyFill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13" fillId="0" borderId="14" xfId="1" applyFont="1" applyFill="1" applyBorder="1" applyAlignment="1" applyProtection="1">
      <alignment horizontal="left" vertical="center" wrapText="1"/>
    </xf>
    <xf numFmtId="0" fontId="0" fillId="0" borderId="14" xfId="0" applyBorder="1">
      <alignment vertical="center"/>
    </xf>
    <xf numFmtId="0" fontId="2" fillId="0" borderId="0" xfId="1" applyFont="1" applyAlignment="1" applyProtection="1">
      <alignment horizontal="center" vertical="center" wrapText="1"/>
    </xf>
    <xf numFmtId="0" fontId="15" fillId="0" borderId="0" xfId="1" applyFont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 shrinkToFit="1"/>
    </xf>
    <xf numFmtId="0" fontId="4" fillId="0" borderId="11" xfId="1" applyFont="1" applyFill="1" applyBorder="1" applyAlignment="1" applyProtection="1">
      <alignment horizontal="left" vertical="center" shrinkToFit="1"/>
    </xf>
    <xf numFmtId="0" fontId="3" fillId="0" borderId="0" xfId="1" applyFont="1" applyBorder="1" applyAlignment="1" applyProtection="1">
      <alignment horizontal="right" wrapText="1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 wrapText="1"/>
    </xf>
    <xf numFmtId="0" fontId="10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right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6" fillId="0" borderId="10" xfId="1" applyFont="1" applyFill="1" applyBorder="1" applyAlignment="1" applyProtection="1">
      <alignment horizontal="left" vertical="center" shrinkToFit="1"/>
    </xf>
    <xf numFmtId="0" fontId="16" fillId="0" borderId="11" xfId="1" applyFont="1" applyFill="1" applyBorder="1" applyAlignment="1" applyProtection="1">
      <alignment horizontal="left" vertical="center" shrinkToFit="1"/>
    </xf>
    <xf numFmtId="0" fontId="17" fillId="0" borderId="10" xfId="1" applyFont="1" applyFill="1" applyBorder="1" applyAlignment="1" applyProtection="1">
      <alignment horizontal="left" vertical="center" shrinkToFit="1"/>
    </xf>
    <xf numFmtId="0" fontId="17" fillId="0" borderId="11" xfId="1" applyFont="1" applyFill="1" applyBorder="1" applyAlignment="1" applyProtection="1">
      <alignment horizontal="left" vertical="center" shrinkToFit="1"/>
    </xf>
    <xf numFmtId="0" fontId="18" fillId="0" borderId="0" xfId="1" applyFont="1" applyFill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_Sheet2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workbookViewId="0">
      <selection activeCell="A15" sqref="A15:B15"/>
    </sheetView>
  </sheetViews>
  <sheetFormatPr defaultColWidth="9" defaultRowHeight="13.5"/>
  <cols>
    <col min="1" max="1" width="4.125" customWidth="1"/>
    <col min="2" max="2" width="41.125" customWidth="1"/>
    <col min="3" max="3" width="12.5" customWidth="1"/>
    <col min="4" max="4" width="11.375" customWidth="1"/>
    <col min="5" max="5" width="12" customWidth="1"/>
    <col min="6" max="6" width="10.625" customWidth="1"/>
    <col min="7" max="7" width="11.5" customWidth="1"/>
    <col min="8" max="8" width="18.5" customWidth="1"/>
    <col min="9" max="9" width="16" customWidth="1"/>
    <col min="10" max="256" width="10" customWidth="1"/>
  </cols>
  <sheetData>
    <row r="1" spans="1:9" ht="24.75" customHeight="1">
      <c r="A1" s="30" t="s">
        <v>35</v>
      </c>
      <c r="B1" s="30"/>
      <c r="C1" s="1"/>
      <c r="D1" s="1"/>
      <c r="E1" s="1"/>
      <c r="F1" s="1"/>
      <c r="G1" s="1"/>
      <c r="H1" s="1"/>
      <c r="I1" s="1"/>
    </row>
    <row r="2" spans="1:9" ht="27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ht="16.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9" ht="36" customHeight="1">
      <c r="A4" s="21" t="s">
        <v>2</v>
      </c>
      <c r="B4" s="22"/>
      <c r="C4" s="20" t="s">
        <v>3</v>
      </c>
      <c r="D4" s="20"/>
      <c r="E4" s="20"/>
      <c r="F4" s="20"/>
      <c r="G4" s="20"/>
      <c r="H4" s="20" t="s">
        <v>4</v>
      </c>
      <c r="I4" s="20"/>
    </row>
    <row r="5" spans="1:9" ht="16.5">
      <c r="A5" s="23"/>
      <c r="B5" s="24"/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" t="s">
        <v>10</v>
      </c>
      <c r="I5" s="2" t="s">
        <v>11</v>
      </c>
    </row>
    <row r="6" spans="1:9" ht="25.5" customHeight="1">
      <c r="A6" s="25"/>
      <c r="B6" s="26"/>
      <c r="C6" s="20"/>
      <c r="D6" s="20"/>
      <c r="E6" s="20"/>
      <c r="F6" s="20"/>
      <c r="G6" s="20"/>
      <c r="H6" s="3" t="s">
        <v>12</v>
      </c>
      <c r="I6" s="3" t="s">
        <v>13</v>
      </c>
    </row>
    <row r="7" spans="1:9" ht="26.25" customHeight="1">
      <c r="A7" s="19" t="s">
        <v>14</v>
      </c>
      <c r="B7" s="19"/>
      <c r="C7" s="4"/>
      <c r="D7" s="4"/>
      <c r="E7" s="4"/>
      <c r="F7" s="4"/>
      <c r="G7" s="4"/>
      <c r="H7" s="5"/>
      <c r="I7" s="5"/>
    </row>
    <row r="8" spans="1:9" ht="24.75" customHeight="1">
      <c r="A8" s="31" t="s">
        <v>15</v>
      </c>
      <c r="B8" s="32"/>
      <c r="C8" s="4">
        <v>0.52</v>
      </c>
      <c r="D8" s="4">
        <v>0.51</v>
      </c>
      <c r="E8" s="4"/>
      <c r="F8" s="4"/>
      <c r="G8" s="4"/>
      <c r="H8" s="5"/>
      <c r="I8" s="5"/>
    </row>
    <row r="9" spans="1:9" ht="23.25" customHeight="1">
      <c r="A9" s="48" t="s">
        <v>40</v>
      </c>
      <c r="B9" s="49"/>
      <c r="C9" s="4">
        <v>0.56999999999999995</v>
      </c>
      <c r="D9" s="4">
        <v>0.56000000000000005</v>
      </c>
      <c r="E9" s="4"/>
      <c r="F9" s="4"/>
      <c r="G9" s="4"/>
      <c r="H9" s="5"/>
      <c r="I9" s="5"/>
    </row>
    <row r="10" spans="1:9" ht="25.5" customHeight="1">
      <c r="A10" s="48" t="s">
        <v>38</v>
      </c>
      <c r="B10" s="32"/>
      <c r="C10" s="4">
        <v>0.82</v>
      </c>
      <c r="D10" s="4">
        <v>0.81</v>
      </c>
      <c r="E10" s="4"/>
      <c r="F10" s="4"/>
      <c r="G10" s="4"/>
      <c r="H10" s="5"/>
      <c r="I10" s="5"/>
    </row>
    <row r="11" spans="1:9" ht="26.25" customHeight="1">
      <c r="A11" s="46" t="s">
        <v>39</v>
      </c>
      <c r="B11" s="47"/>
      <c r="C11" s="4">
        <v>0.54</v>
      </c>
      <c r="D11" s="4">
        <v>0.53</v>
      </c>
      <c r="E11" s="4">
        <v>0.53</v>
      </c>
      <c r="F11" s="4">
        <v>0.53</v>
      </c>
      <c r="G11" s="4"/>
      <c r="H11" s="6"/>
      <c r="I11" s="5"/>
    </row>
    <row r="12" spans="1:9" ht="24.75" customHeight="1">
      <c r="A12" s="19" t="s">
        <v>16</v>
      </c>
      <c r="B12" s="19"/>
      <c r="C12" s="4">
        <f>0.848-0.0022-0.0203-0.0055-0.0025-0.025</f>
        <v>0.79250000000000009</v>
      </c>
      <c r="D12" s="4">
        <f>0.828-0.0022-0.0203-0.0055-0.0025-0.025</f>
        <v>0.77250000000000008</v>
      </c>
      <c r="E12" s="4">
        <f>0.808-0.0022-0.0203-0.0055-0.0025-0.025</f>
        <v>0.75250000000000017</v>
      </c>
      <c r="F12" s="4">
        <f>0.793-0.0022-0.0203-0.0055-0.0025-0.025</f>
        <v>0.73750000000000016</v>
      </c>
      <c r="G12" s="4"/>
      <c r="H12" s="6"/>
      <c r="I12" s="5"/>
    </row>
    <row r="13" spans="1:9" ht="29.25" customHeight="1">
      <c r="A13" s="19" t="s">
        <v>17</v>
      </c>
      <c r="B13" s="19"/>
      <c r="C13" s="4"/>
      <c r="D13" s="4">
        <f>0.672-0.0022-0.0055-0.0336-0.025</f>
        <v>0.60570000000000013</v>
      </c>
      <c r="E13" s="4">
        <f>0.647-0.0022-0.0055-0.0336-0.025</f>
        <v>0.5807000000000001</v>
      </c>
      <c r="F13" s="4">
        <f>0.632-0.0022-0.0055-0.0336-0.025</f>
        <v>0.56570000000000009</v>
      </c>
      <c r="G13" s="4">
        <f>0.622-0.0022-0.0055-0.0336-0.025</f>
        <v>0.55570000000000008</v>
      </c>
      <c r="H13" s="7">
        <v>36</v>
      </c>
      <c r="I13" s="7">
        <v>24</v>
      </c>
    </row>
    <row r="14" spans="1:9" ht="27" customHeight="1">
      <c r="A14" s="19" t="s">
        <v>18</v>
      </c>
      <c r="B14" s="19"/>
      <c r="C14" s="4">
        <v>0.56799999999999995</v>
      </c>
      <c r="D14" s="4">
        <v>0.55300000000000005</v>
      </c>
      <c r="E14" s="4">
        <v>0.53800000000000003</v>
      </c>
      <c r="F14" s="4"/>
      <c r="G14" s="4"/>
      <c r="H14" s="5"/>
      <c r="I14" s="5"/>
    </row>
    <row r="15" spans="1:9" ht="34.5" customHeight="1">
      <c r="A15" s="51" t="s">
        <v>41</v>
      </c>
      <c r="B15" s="51"/>
      <c r="C15" s="4">
        <f>0.336-0.0018</f>
        <v>0.3342</v>
      </c>
      <c r="D15" s="4">
        <f>0.321-0.0018</f>
        <v>0.31919999999999998</v>
      </c>
      <c r="E15" s="4">
        <f>0.306-0.0018</f>
        <v>0.30419999999999997</v>
      </c>
      <c r="F15" s="4"/>
      <c r="G15" s="4"/>
      <c r="H15" s="5"/>
      <c r="I15" s="5"/>
    </row>
    <row r="16" spans="1:9" ht="54" customHeight="1">
      <c r="A16" s="8" t="s">
        <v>19</v>
      </c>
      <c r="B16" s="27" t="s">
        <v>42</v>
      </c>
      <c r="C16" s="28"/>
      <c r="D16" s="28"/>
      <c r="E16" s="28"/>
      <c r="F16" s="28"/>
      <c r="G16" s="28"/>
      <c r="H16" s="28"/>
      <c r="I16" s="28"/>
    </row>
    <row r="17" spans="1:9" ht="48" customHeight="1">
      <c r="A17" s="9" t="s">
        <v>20</v>
      </c>
      <c r="B17" s="18" t="s">
        <v>37</v>
      </c>
      <c r="C17" s="18"/>
      <c r="D17" s="18"/>
      <c r="E17" s="18"/>
      <c r="F17" s="18"/>
      <c r="G17" s="18"/>
      <c r="H17" s="18"/>
      <c r="I17" s="18"/>
    </row>
    <row r="18" spans="1:9" ht="24" customHeight="1"/>
    <row r="19" spans="1:9" ht="49.5" customHeight="1"/>
    <row r="20" spans="1:9" ht="42.75" customHeight="1"/>
  </sheetData>
  <autoFilter ref="A1:I17">
    <filterColumn colId="0" showButton="0"/>
  </autoFilter>
  <mergeCells count="22">
    <mergeCell ref="A2:I2"/>
    <mergeCell ref="A12:B12"/>
    <mergeCell ref="A1:B1"/>
    <mergeCell ref="C4:G4"/>
    <mergeCell ref="A10:B10"/>
    <mergeCell ref="A7:B7"/>
    <mergeCell ref="A9:B9"/>
    <mergeCell ref="C5:C6"/>
    <mergeCell ref="D5:D6"/>
    <mergeCell ref="F5:F6"/>
    <mergeCell ref="G5:G6"/>
    <mergeCell ref="A3:I3"/>
    <mergeCell ref="A8:B8"/>
    <mergeCell ref="H4:I4"/>
    <mergeCell ref="A11:B11"/>
    <mergeCell ref="B17:I17"/>
    <mergeCell ref="A13:B13"/>
    <mergeCell ref="E5:E6"/>
    <mergeCell ref="A4:B6"/>
    <mergeCell ref="B16:I16"/>
    <mergeCell ref="A15:B15"/>
    <mergeCell ref="A14:B1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D15" sqref="D15"/>
    </sheetView>
  </sheetViews>
  <sheetFormatPr defaultColWidth="9" defaultRowHeight="13.5"/>
  <cols>
    <col min="1" max="1" width="5.25" customWidth="1"/>
    <col min="2" max="2" width="16.875" customWidth="1"/>
    <col min="3" max="3" width="15.25" customWidth="1"/>
    <col min="4" max="4" width="16.875" customWidth="1"/>
    <col min="5" max="5" width="16.75" customWidth="1"/>
    <col min="6" max="6" width="14.75" customWidth="1"/>
    <col min="7" max="7" width="16.75" customWidth="1"/>
    <col min="8" max="8" width="17.25" customWidth="1"/>
    <col min="9" max="256" width="10" customWidth="1"/>
  </cols>
  <sheetData>
    <row r="1" spans="1:8" ht="25.5" customHeight="1">
      <c r="A1" s="30" t="s">
        <v>36</v>
      </c>
      <c r="B1" s="30"/>
      <c r="C1" s="10"/>
      <c r="D1" s="10"/>
      <c r="E1" s="10"/>
      <c r="F1" s="10"/>
      <c r="G1" s="10"/>
      <c r="H1" s="10"/>
    </row>
    <row r="2" spans="1:8" ht="27">
      <c r="A2" s="39" t="s">
        <v>21</v>
      </c>
      <c r="B2" s="39"/>
      <c r="C2" s="39"/>
      <c r="D2" s="39"/>
      <c r="E2" s="39"/>
      <c r="F2" s="39"/>
      <c r="G2" s="39"/>
      <c r="H2" s="39"/>
    </row>
    <row r="3" spans="1:8" ht="16.5">
      <c r="A3" s="11"/>
      <c r="B3" s="41" t="s">
        <v>22</v>
      </c>
      <c r="C3" s="41"/>
      <c r="D3" s="41"/>
      <c r="E3" s="41"/>
      <c r="F3" s="41"/>
      <c r="G3" s="41"/>
      <c r="H3" s="41"/>
    </row>
    <row r="4" spans="1:8" ht="31.5" customHeight="1">
      <c r="A4" s="40" t="s">
        <v>23</v>
      </c>
      <c r="B4" s="40"/>
      <c r="C4" s="42" t="s">
        <v>24</v>
      </c>
      <c r="D4" s="42"/>
      <c r="E4" s="40"/>
      <c r="F4" s="43" t="s">
        <v>25</v>
      </c>
      <c r="G4" s="44"/>
      <c r="H4" s="45"/>
    </row>
    <row r="5" spans="1:8" ht="36" customHeight="1">
      <c r="A5" s="40"/>
      <c r="B5" s="40"/>
      <c r="C5" s="12" t="s">
        <v>6</v>
      </c>
      <c r="D5" s="13" t="s">
        <v>26</v>
      </c>
      <c r="E5" s="13" t="s">
        <v>27</v>
      </c>
      <c r="F5" s="13" t="s">
        <v>6</v>
      </c>
      <c r="G5" s="13" t="s">
        <v>26</v>
      </c>
      <c r="H5" s="13" t="s">
        <v>27</v>
      </c>
    </row>
    <row r="6" spans="1:8" ht="39.75" customHeight="1">
      <c r="A6" s="34" t="s">
        <v>28</v>
      </c>
      <c r="B6" s="34"/>
      <c r="C6" s="14">
        <f>0.334</f>
        <v>0.33400000000000002</v>
      </c>
      <c r="D6" s="14">
        <f>0.334</f>
        <v>0.33400000000000002</v>
      </c>
      <c r="E6" s="14">
        <f>0.334</f>
        <v>0.33400000000000002</v>
      </c>
      <c r="F6" s="14">
        <f>0.374</f>
        <v>0.374</v>
      </c>
      <c r="G6" s="14">
        <f>0.374</f>
        <v>0.374</v>
      </c>
      <c r="H6" s="14">
        <f>0.374</f>
        <v>0.374</v>
      </c>
    </row>
    <row r="7" spans="1:8" ht="42.75" customHeight="1">
      <c r="A7" s="35" t="s">
        <v>29</v>
      </c>
      <c r="B7" s="35"/>
      <c r="C7" s="14">
        <f>0.5927-0.0203-0.00385-0.025-0.0191-0.0039</f>
        <v>0.52054999999999996</v>
      </c>
      <c r="D7" s="14">
        <f>0.5827-0.0203-0.00385-0.025-0.0191-0.0039</f>
        <v>0.51054999999999995</v>
      </c>
      <c r="E7" s="14">
        <f>0.5827-0.0203-0.00385-0.005-0.025-0.0191-0.0039</f>
        <v>0.50554999999999994</v>
      </c>
      <c r="F7" s="14">
        <f>0.6227-0.0203-0.00385-0.025-0.0191-0.0039</f>
        <v>0.55054999999999998</v>
      </c>
      <c r="G7" s="14">
        <f>0.6127-0.0203-0.00385-0.025-0.0191-0.0039</f>
        <v>0.54054999999999997</v>
      </c>
      <c r="H7" s="14">
        <f>0.6127-0.0203-0.00385-0.005-0.025-0.0191-0.0039</f>
        <v>0.53554999999999997</v>
      </c>
    </row>
    <row r="8" spans="1:8" ht="36" customHeight="1">
      <c r="A8" s="35" t="s">
        <v>30</v>
      </c>
      <c r="B8" s="35"/>
      <c r="C8" s="14">
        <f>0.427797152621606</f>
        <v>0.427797152621606</v>
      </c>
      <c r="D8" s="14">
        <f>0.417797152621606</f>
        <v>0.41779715262160599</v>
      </c>
      <c r="E8" s="14">
        <f>0.417797152621606-0.005</f>
        <v>0.41279715262160599</v>
      </c>
      <c r="F8" s="14">
        <f>0.447797152621606</f>
        <v>0.44779715262160602</v>
      </c>
      <c r="G8" s="14">
        <f>0.437797152621606</f>
        <v>0.43779715262160601</v>
      </c>
      <c r="H8" s="14">
        <f>0.437797152621606-0.005</f>
        <v>0.43279715262160601</v>
      </c>
    </row>
    <row r="9" spans="1:8" ht="39" customHeight="1">
      <c r="A9" s="35" t="s">
        <v>31</v>
      </c>
      <c r="B9" s="35"/>
      <c r="C9" s="14">
        <f>0.215997675340211-0.0018</f>
        <v>0.214197675340211</v>
      </c>
      <c r="D9" s="14">
        <f>0.210997675340211-0.0018</f>
        <v>0.209197675340211</v>
      </c>
      <c r="E9" s="14">
        <f>0.210997675340211-0.0025-0.0018</f>
        <v>0.206697675340211</v>
      </c>
      <c r="F9" s="14">
        <f>0.215997675340211-0.0018</f>
        <v>0.214197675340211</v>
      </c>
      <c r="G9" s="14">
        <f>0.210997675340211-0.0018</f>
        <v>0.209197675340211</v>
      </c>
      <c r="H9" s="14">
        <f>0.210997675340211-0.0025-0.0018</f>
        <v>0.206697675340211</v>
      </c>
    </row>
    <row r="10" spans="1:8" ht="40.5" customHeight="1">
      <c r="A10" s="15" t="s">
        <v>32</v>
      </c>
      <c r="B10" s="37" t="s">
        <v>33</v>
      </c>
      <c r="C10" s="37"/>
      <c r="D10" s="37"/>
      <c r="E10" s="37"/>
      <c r="F10" s="37"/>
      <c r="G10" s="37"/>
      <c r="H10" s="37"/>
    </row>
    <row r="11" spans="1:8" ht="38.25" customHeight="1">
      <c r="A11" s="16"/>
      <c r="B11" s="50" t="s">
        <v>43</v>
      </c>
      <c r="C11" s="38"/>
      <c r="D11" s="38"/>
      <c r="E11" s="38"/>
      <c r="F11" s="38"/>
      <c r="G11" s="38"/>
      <c r="H11" s="38"/>
    </row>
    <row r="12" spans="1:8" ht="23.25" customHeight="1">
      <c r="A12" s="16"/>
      <c r="B12" s="36" t="s">
        <v>34</v>
      </c>
      <c r="C12" s="36"/>
      <c r="D12" s="36"/>
      <c r="E12" s="36"/>
      <c r="F12" s="36"/>
      <c r="G12" s="36"/>
      <c r="H12" s="17"/>
    </row>
  </sheetData>
  <mergeCells count="13">
    <mergeCell ref="A1:B1"/>
    <mergeCell ref="A2:H2"/>
    <mergeCell ref="A4:B5"/>
    <mergeCell ref="B3:H3"/>
    <mergeCell ref="C4:E4"/>
    <mergeCell ref="F4:H4"/>
    <mergeCell ref="A6:B6"/>
    <mergeCell ref="A7:B7"/>
    <mergeCell ref="B12:G12"/>
    <mergeCell ref="B10:H10"/>
    <mergeCell ref="B11:H11"/>
    <mergeCell ref="A8:B8"/>
    <mergeCell ref="A9:B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Hewlett_Packard</cp:lastModifiedBy>
  <cp:lastPrinted>2017-07-17T07:18:10Z</cp:lastPrinted>
  <dcterms:created xsi:type="dcterms:W3CDTF">2017-06-26T15:12:48Z</dcterms:created>
  <dcterms:modified xsi:type="dcterms:W3CDTF">2017-07-17T07:19:26Z</dcterms:modified>
</cp:coreProperties>
</file>